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330" activeTab="0"/>
  </bookViews>
  <sheets>
    <sheet name="pobl escola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<sst xmlns="http://schemas.openxmlformats.org/spreadsheetml/2006/main" count="56" uniqueCount="42">
  <si>
    <t>CUADRO 3</t>
  </si>
  <si>
    <r>
      <t>UNAM. Población escolar</t>
    </r>
    <r>
      <rPr>
        <b/>
        <vertAlign val="superscript"/>
        <sz val="12"/>
        <rFont val="Arial"/>
        <family val="2"/>
      </rPr>
      <t>a</t>
    </r>
  </si>
  <si>
    <t>2000-2023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</si>
  <si>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</si>
  <si>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</si>
  <si>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</si>
  <si>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</si>
  <si>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</si>
  <si>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</si>
  <si>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</si>
  <si>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</si>
  <si>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</si>
  <si>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</si>
  <si>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</si>
  <si>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</si>
  <si>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</si>
  <si>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</si>
  <si>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</si>
  <si>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</si>
  <si>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</si>
  <si>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</si>
  <si>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</si>
  <si>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</si>
  <si>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</si>
  <si>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</si>
  <si>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</si>
  <si>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</si>
  <si>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Población escolar total</t>
  </si>
  <si>
    <t>% mujeres</t>
  </si>
  <si>
    <t>Propedéutico Música</t>
  </si>
  <si>
    <r>
      <t>Bachillerato</t>
    </r>
    <r>
      <rPr>
        <vertAlign val="superscript"/>
        <sz val="10"/>
        <rFont val="Arial"/>
        <family val="2"/>
      </rPr>
      <t>b</t>
    </r>
  </si>
  <si>
    <t>Técnico profesional</t>
  </si>
  <si>
    <t>Licenciatura</t>
  </si>
  <si>
    <t>Posgrado</t>
  </si>
  <si>
    <t>Primer ingreso</t>
  </si>
  <si>
    <t>Técnico</t>
  </si>
  <si>
    <t>Reingreso</t>
  </si>
  <si>
    <r>
      <t>a</t>
    </r>
    <r>
      <rPr>
        <sz val="8"/>
        <rFont val="Arial"/>
        <family val="2"/>
      </rPr>
      <t xml:space="preserve"> Incluye al Sistema Universidad Abierta y Educación a Distancia.</t>
    </r>
  </si>
  <si>
    <r>
      <t>b</t>
    </r>
    <r>
      <rPr>
        <sz val="8"/>
        <rFont val="Arial"/>
        <family val="2"/>
      </rPr>
      <t xml:space="preserve"> Incluye Iniciación Universitaria.</t>
    </r>
  </si>
  <si>
    <t>Fuente: DGAE, UNAM.</t>
  </si>
  <si>
    <t>Fecha de corte: 13-III-2023</t>
  </si>
  <si>
    <t>Fecha de última actualización: 14-III-2023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</si>
</sst>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(* #,##0_);_(* \(#,##0\);_(* &quot;-&quot;_);_(@_)"/>
    <numFmt numFmtId="166" formatCode="#,##0_ ;\-#,##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28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color indexed="28"/>
      <name val="Arial"/>
      <family val="2"/>
    </font>
    <font>
      <sz val="12"/>
      <name val="Arial"/>
      <family val="2"/>
    </font>
    <font>
      <b/>
      <sz val="12"/>
      <color indexed="18"/>
      <name val="Arial"/>
      <family val="2"/>
    </font>
    <font>
      <b/>
      <sz val="12"/>
      <color indexed="28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28"/>
      <name val="Arial"/>
      <family val="2"/>
    </font>
    <font>
      <sz val="10"/>
      <name val="Helv"/>
      <family val="0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sz val="8"/>
      <color indexed="28"/>
      <name val="Arial"/>
      <family val="2"/>
    </font>
    <font>
      <i/>
      <sz val="8"/>
      <color indexed="1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660066"/>
      <name val="Arial"/>
      <family val="2"/>
    </font>
    <font>
      <sz val="12"/>
      <color rgb="FF660066"/>
      <name val="Arial"/>
      <family val="2"/>
    </font>
    <font>
      <b/>
      <sz val="12"/>
      <color rgb="FF011893"/>
      <name val="Arial"/>
      <family val="2"/>
    </font>
    <font>
      <b/>
      <sz val="12"/>
      <color rgb="FF660066"/>
      <name val="Arial"/>
      <family val="2"/>
    </font>
    <font>
      <sz val="10"/>
      <color rgb="FF011893"/>
      <name val="Arial"/>
      <family val="2"/>
    </font>
    <font>
      <b/>
      <sz val="10"/>
      <color rgb="FF011893"/>
      <name val="Arial"/>
      <family val="2"/>
    </font>
    <font>
      <b/>
      <sz val="10"/>
      <color rgb="FF660066"/>
      <name val="Arial"/>
      <family val="2"/>
    </font>
    <font>
      <sz val="10"/>
      <color theme="1"/>
      <name val="Arial"/>
      <family val="2"/>
    </font>
    <font>
      <sz val="8"/>
      <color rgb="FF011893"/>
      <name val="Arial"/>
      <family val="2"/>
    </font>
    <font>
      <sz val="8"/>
      <color rgb="FF660066"/>
      <name val="Arial"/>
      <family val="2"/>
    </font>
    <font>
      <i/>
      <sz val="8"/>
      <color rgb="FF01189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/>
      <bottom style="hair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18" fillId="0" borderId="0" xfId="53" applyAlignment="1">
      <alignment horizontal="center"/>
      <protection/>
    </xf>
    <xf numFmtId="0" fontId="55" fillId="0" borderId="0" xfId="53" applyFont="1" applyAlignment="1">
      <alignment vertical="center"/>
      <protection/>
    </xf>
    <xf numFmtId="0" fontId="18" fillId="0" borderId="0" xfId="53" applyAlignment="1">
      <alignment vertical="center"/>
      <protection/>
    </xf>
    <xf numFmtId="0" fontId="20" fillId="0" borderId="0" xfId="53" applyFont="1" applyAlignment="1">
      <alignment horizontal="center" vertical="center"/>
      <protection/>
    </xf>
    <xf numFmtId="0" fontId="56" fillId="0" borderId="0" xfId="53" applyFont="1" applyAlignment="1">
      <alignment vertical="center"/>
      <protection/>
    </xf>
    <xf numFmtId="0" fontId="23" fillId="0" borderId="0" xfId="53" applyFont="1" applyAlignment="1">
      <alignment vertical="center"/>
      <protection/>
    </xf>
    <xf numFmtId="0" fontId="57" fillId="0" borderId="0" xfId="53" applyFont="1" applyAlignment="1">
      <alignment horizontal="center" vertical="center"/>
      <protection/>
    </xf>
    <xf numFmtId="0" fontId="58" fillId="0" borderId="0" xfId="53" applyFont="1" applyAlignment="1">
      <alignment vertical="center"/>
      <protection/>
    </xf>
    <xf numFmtId="0" fontId="57" fillId="0" borderId="0" xfId="53" applyFont="1" applyAlignment="1">
      <alignment vertical="center"/>
      <protection/>
    </xf>
    <xf numFmtId="0" fontId="18" fillId="0" borderId="0" xfId="53" applyAlignment="1">
      <alignment horizontal="center" vertical="center"/>
      <protection/>
    </xf>
    <xf numFmtId="0" fontId="59" fillId="0" borderId="0" xfId="53" applyFont="1" applyAlignment="1">
      <alignment horizontal="center" vertical="center"/>
      <protection/>
    </xf>
    <xf numFmtId="0" fontId="27" fillId="0" borderId="0" xfId="53" applyFont="1" applyAlignment="1">
      <alignment horizontal="center" vertical="center"/>
      <protection/>
    </xf>
    <xf numFmtId="0" fontId="27" fillId="33" borderId="10" xfId="53" applyFont="1" applyFill="1" applyBorder="1" applyAlignment="1">
      <alignment horizontal="center" vertical="center"/>
      <protection/>
    </xf>
    <xf numFmtId="0" fontId="60" fillId="33" borderId="10" xfId="53" applyFont="1" applyFill="1" applyBorder="1" applyAlignment="1">
      <alignment horizontal="center" vertical="center"/>
      <protection/>
    </xf>
    <xf numFmtId="0" fontId="61" fillId="0" borderId="0" xfId="53" applyFont="1" applyAlignment="1">
      <alignment vertical="center"/>
      <protection/>
    </xf>
    <xf numFmtId="0" fontId="27" fillId="0" borderId="0" xfId="53" applyFont="1" applyAlignment="1">
      <alignment vertical="center"/>
      <protection/>
    </xf>
    <xf numFmtId="0" fontId="27" fillId="33" borderId="10" xfId="53" applyFont="1" applyFill="1" applyBorder="1" applyAlignment="1">
      <alignment vertical="center"/>
      <protection/>
    </xf>
    <xf numFmtId="3" fontId="27" fillId="33" borderId="10" xfId="53" applyNumberFormat="1" applyFont="1" applyFill="1" applyBorder="1" applyAlignment="1">
      <alignment vertical="center"/>
      <protection/>
    </xf>
    <xf numFmtId="3" fontId="27" fillId="34" borderId="11" xfId="53" applyNumberFormat="1" applyFont="1" applyFill="1" applyBorder="1" applyAlignment="1">
      <alignment vertical="center"/>
      <protection/>
    </xf>
    <xf numFmtId="3" fontId="60" fillId="34" borderId="11" xfId="53" applyNumberFormat="1" applyFont="1" applyFill="1" applyBorder="1" applyAlignment="1">
      <alignment vertical="center"/>
      <protection/>
    </xf>
    <xf numFmtId="0" fontId="27" fillId="33" borderId="10" xfId="53" applyFont="1" applyFill="1" applyBorder="1" applyAlignment="1">
      <alignment horizontal="left" vertical="center" indent="2"/>
      <protection/>
    </xf>
    <xf numFmtId="164" fontId="27" fillId="33" borderId="10" xfId="62" applyNumberFormat="1" applyFont="1" applyFill="1" applyBorder="1" applyAlignment="1">
      <alignment vertical="center"/>
    </xf>
    <xf numFmtId="164" fontId="27" fillId="34" borderId="11" xfId="53" applyNumberFormat="1" applyFont="1" applyFill="1" applyBorder="1" applyAlignment="1">
      <alignment vertical="center"/>
      <protection/>
    </xf>
    <xf numFmtId="164" fontId="60" fillId="34" borderId="11" xfId="53" applyNumberFormat="1" applyFont="1" applyFill="1" applyBorder="1" applyAlignment="1">
      <alignment vertical="center"/>
      <protection/>
    </xf>
    <xf numFmtId="0" fontId="18" fillId="0" borderId="10" xfId="53" applyBorder="1" applyAlignment="1">
      <alignment horizontal="left" vertical="center" indent="1"/>
      <protection/>
    </xf>
    <xf numFmtId="3" fontId="18" fillId="0" borderId="10" xfId="53" applyNumberFormat="1" applyBorder="1" applyAlignment="1">
      <alignment vertical="center"/>
      <protection/>
    </xf>
    <xf numFmtId="3" fontId="0" fillId="0" borderId="10" xfId="53" applyNumberFormat="1" applyFont="1" applyBorder="1" applyAlignment="1">
      <alignment vertical="center"/>
      <protection/>
    </xf>
    <xf numFmtId="3" fontId="18" fillId="0" borderId="11" xfId="53" applyNumberFormat="1" applyBorder="1" applyAlignment="1">
      <alignment vertical="center"/>
      <protection/>
    </xf>
    <xf numFmtId="3" fontId="59" fillId="0" borderId="11" xfId="53" applyNumberFormat="1" applyFont="1" applyBorder="1" applyAlignment="1">
      <alignment vertical="center"/>
      <protection/>
    </xf>
    <xf numFmtId="0" fontId="60" fillId="0" borderId="0" xfId="60" applyFont="1" applyAlignment="1">
      <alignment horizontal="center" vertical="center"/>
      <protection/>
    </xf>
    <xf numFmtId="0" fontId="18" fillId="0" borderId="10" xfId="53" applyBorder="1" applyAlignment="1">
      <alignment horizontal="left" vertical="center" indent="2"/>
      <protection/>
    </xf>
    <xf numFmtId="164" fontId="18" fillId="0" borderId="10" xfId="62" applyNumberFormat="1" applyBorder="1" applyAlignment="1">
      <alignment vertical="center"/>
    </xf>
    <xf numFmtId="164" fontId="0" fillId="0" borderId="10" xfId="62" applyNumberFormat="1" applyFont="1" applyBorder="1" applyAlignment="1">
      <alignment horizontal="right" vertical="center"/>
    </xf>
    <xf numFmtId="164" fontId="18" fillId="0" borderId="11" xfId="53" applyNumberFormat="1" applyBorder="1" applyAlignment="1">
      <alignment horizontal="right" vertical="center"/>
      <protection/>
    </xf>
    <xf numFmtId="164" fontId="59" fillId="0" borderId="11" xfId="53" applyNumberFormat="1" applyFont="1" applyBorder="1" applyAlignment="1">
      <alignment horizontal="right" vertical="center"/>
      <protection/>
    </xf>
    <xf numFmtId="3" fontId="60" fillId="0" borderId="0" xfId="49" applyNumberFormat="1" applyFont="1" applyAlignment="1">
      <alignment vertical="center"/>
    </xf>
    <xf numFmtId="3" fontId="60" fillId="0" borderId="0" xfId="49" applyNumberFormat="1" applyFont="1" applyAlignment="1">
      <alignment horizontal="right" vertical="center"/>
    </xf>
    <xf numFmtId="9" fontId="18" fillId="0" borderId="10" xfId="62" applyBorder="1" applyAlignment="1">
      <alignment horizontal="left" vertical="center" indent="2"/>
    </xf>
    <xf numFmtId="164" fontId="0" fillId="0" borderId="10" xfId="62" applyNumberFormat="1" applyFont="1" applyBorder="1" applyAlignment="1">
      <alignment vertical="center"/>
    </xf>
    <xf numFmtId="164" fontId="18" fillId="0" borderId="11" xfId="53" applyNumberFormat="1" applyBorder="1" applyAlignment="1">
      <alignment vertical="center"/>
      <protection/>
    </xf>
    <xf numFmtId="164" fontId="59" fillId="0" borderId="11" xfId="53" applyNumberFormat="1" applyFont="1" applyBorder="1" applyAlignment="1">
      <alignment vertical="center"/>
      <protection/>
    </xf>
    <xf numFmtId="3" fontId="60" fillId="0" borderId="0" xfId="60" applyNumberFormat="1" applyFont="1" applyAlignment="1">
      <alignment vertical="center"/>
      <protection/>
    </xf>
    <xf numFmtId="0" fontId="62" fillId="0" borderId="10" xfId="53" applyFont="1" applyBorder="1" applyAlignment="1">
      <alignment horizontal="left" vertical="center" indent="1"/>
      <protection/>
    </xf>
    <xf numFmtId="164" fontId="18" fillId="0" borderId="10" xfId="62" applyNumberFormat="1" applyFont="1" applyBorder="1" applyAlignment="1">
      <alignment vertical="center"/>
    </xf>
    <xf numFmtId="3" fontId="55" fillId="0" borderId="0" xfId="53" applyNumberFormat="1" applyFont="1" applyAlignment="1">
      <alignment vertical="center"/>
      <protection/>
    </xf>
    <xf numFmtId="3" fontId="60" fillId="33" borderId="10" xfId="53" applyNumberFormat="1" applyFont="1" applyFill="1" applyBorder="1" applyAlignment="1">
      <alignment vertical="center"/>
      <protection/>
    </xf>
    <xf numFmtId="3" fontId="18" fillId="0" borderId="10" xfId="53" applyNumberFormat="1" applyBorder="1" applyAlignment="1">
      <alignment horizontal="right" vertical="center"/>
      <protection/>
    </xf>
    <xf numFmtId="3" fontId="59" fillId="0" borderId="10" xfId="53" applyNumberFormat="1" applyFont="1" applyBorder="1" applyAlignment="1">
      <alignment vertical="center"/>
      <protection/>
    </xf>
    <xf numFmtId="0" fontId="55" fillId="0" borderId="0" xfId="53" applyFont="1" applyAlignment="1">
      <alignment horizontal="left" vertical="center" indent="1"/>
      <protection/>
    </xf>
    <xf numFmtId="165" fontId="55" fillId="0" borderId="0" xfId="53" applyNumberFormat="1" applyFont="1" applyAlignment="1">
      <alignment vertical="center"/>
      <protection/>
    </xf>
    <xf numFmtId="165" fontId="18" fillId="0" borderId="0" xfId="53" applyNumberFormat="1" applyAlignment="1">
      <alignment vertical="center"/>
      <protection/>
    </xf>
    <xf numFmtId="165" fontId="59" fillId="0" borderId="0" xfId="53" applyNumberFormat="1" applyFont="1" applyAlignment="1">
      <alignment vertical="center"/>
      <protection/>
    </xf>
    <xf numFmtId="0" fontId="33" fillId="0" borderId="0" xfId="53" applyFont="1" applyAlignment="1">
      <alignment vertical="center"/>
      <protection/>
    </xf>
    <xf numFmtId="3" fontId="18" fillId="0" borderId="0" xfId="53" applyNumberFormat="1" applyAlignment="1">
      <alignment vertical="center"/>
      <protection/>
    </xf>
    <xf numFmtId="3" fontId="59" fillId="0" borderId="0" xfId="53" applyNumberFormat="1" applyFont="1" applyAlignment="1">
      <alignment vertical="center"/>
      <protection/>
    </xf>
    <xf numFmtId="3" fontId="34" fillId="0" borderId="0" xfId="53" applyNumberFormat="1" applyFont="1" applyAlignment="1">
      <alignment vertical="center"/>
      <protection/>
    </xf>
    <xf numFmtId="3" fontId="63" fillId="0" borderId="0" xfId="53" applyNumberFormat="1" applyFont="1" applyAlignment="1">
      <alignment vertical="center"/>
      <protection/>
    </xf>
    <xf numFmtId="3" fontId="64" fillId="0" borderId="0" xfId="53" applyNumberFormat="1" applyFont="1" applyAlignment="1">
      <alignment vertical="center"/>
      <protection/>
    </xf>
    <xf numFmtId="0" fontId="34" fillId="0" borderId="0" xfId="53" applyFont="1" applyAlignment="1">
      <alignment vertical="center"/>
      <protection/>
    </xf>
    <xf numFmtId="0" fontId="18" fillId="0" borderId="0" xfId="53" applyAlignment="1">
      <alignment horizontal="right" vertical="center"/>
      <protection/>
    </xf>
    <xf numFmtId="0" fontId="59" fillId="0" borderId="0" xfId="53" applyFont="1" applyAlignment="1">
      <alignment vertical="center"/>
      <protection/>
    </xf>
    <xf numFmtId="0" fontId="65" fillId="0" borderId="0" xfId="53" applyFont="1" applyAlignment="1">
      <alignment horizontal="right" vertical="center"/>
      <protection/>
    </xf>
    <xf numFmtId="3" fontId="18" fillId="0" borderId="0" xfId="53" applyNumberFormat="1">
      <alignment/>
      <protection/>
    </xf>
    <xf numFmtId="3" fontId="59" fillId="0" borderId="0" xfId="53" applyNumberFormat="1" applyFont="1">
      <alignment/>
      <protection/>
    </xf>
    <xf numFmtId="1" fontId="18" fillId="0" borderId="0" xfId="62" applyNumberFormat="1" applyAlignment="1">
      <alignment/>
    </xf>
    <xf numFmtId="164" fontId="18" fillId="0" borderId="0" xfId="62" applyNumberFormat="1" applyAlignment="1">
      <alignment/>
    </xf>
    <xf numFmtId="164" fontId="0" fillId="0" borderId="0" xfId="62" applyNumberFormat="1" applyFont="1" applyAlignment="1">
      <alignment/>
    </xf>
    <xf numFmtId="164" fontId="38" fillId="0" borderId="0" xfId="62" applyNumberFormat="1" applyFont="1" applyAlignment="1">
      <alignment/>
    </xf>
    <xf numFmtId="164" fontId="18" fillId="0" borderId="0" xfId="62" applyNumberFormat="1" applyFont="1" applyAlignment="1">
      <alignment/>
    </xf>
    <xf numFmtId="164" fontId="59" fillId="0" borderId="0" xfId="62" applyNumberFormat="1" applyFont="1" applyAlignment="1">
      <alignment/>
    </xf>
    <xf numFmtId="164" fontId="18" fillId="0" borderId="0" xfId="62" applyNumberFormat="1" applyAlignment="1">
      <alignment vertical="center"/>
    </xf>
    <xf numFmtId="166" fontId="18" fillId="0" borderId="0" xfId="53" applyNumberFormat="1" applyAlignment="1">
      <alignment vertical="center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 2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unam pe 1924a2011" xfId="49"/>
    <cellStyle name="Currency" xfId="50"/>
    <cellStyle name="Currency [0]" xfId="51"/>
    <cellStyle name="Neutral" xfId="52"/>
    <cellStyle name="Normal 2" xfId="53"/>
    <cellStyle name="Normal 2 2" xfId="54"/>
    <cellStyle name="Normal 2 3" xfId="55"/>
    <cellStyle name="Normal 2 3 2" xfId="56"/>
    <cellStyle name="Normal 2_c23 programas dgapa proyectos" xfId="57"/>
    <cellStyle name="Normal 3" xfId="58"/>
    <cellStyle name="Normal 3 2" xfId="59"/>
    <cellStyle name="Normal_unam pe 1924a2011" xfId="60"/>
    <cellStyle name="Notas" xfId="61"/>
    <cellStyle name="Percent" xfId="62"/>
    <cellStyle name="Porcentual 2" xfId="63"/>
    <cellStyle name="Porcentual 2 2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series%20estad&#237;sticas%20unam\unam%20series%20estad&#237;sticas%202000-2022%202023042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demanda bach"/>
      <sheetName val="demanda lic"/>
      <sheetName val="pobl escolar"/>
      <sheetName val="pobl posgr"/>
      <sheetName val="pobl lic"/>
      <sheetName val="pobl bach"/>
      <sheetName val="pobl SUAyED"/>
      <sheetName val="egresados"/>
      <sheetName val="titulación"/>
      <sheetName val="planes est"/>
      <sheetName val="posgr SNP"/>
      <sheetName val="becarios prog"/>
      <sheetName val="becarios nivel"/>
      <sheetName val="sist incor"/>
      <sheetName val="educ cont"/>
      <sheetName val="crai cepe"/>
      <sheetName val="serv social"/>
      <sheetName val="pers acad"/>
      <sheetName val="pers acad TC"/>
      <sheetName val="nombr pa"/>
      <sheetName val="pa sedes fora"/>
      <sheetName val="rec y estímulos pa"/>
      <sheetName val="actual y sup pa"/>
      <sheetName val="formación pa"/>
      <sheetName val="apoyos pi"/>
      <sheetName val="becas posdoc"/>
      <sheetName val="SNI"/>
      <sheetName val="SNI nivel "/>
      <sheetName val="productos Inv"/>
      <sheetName val="tesis inv"/>
      <sheetName val="ISI"/>
      <sheetName val="act sub dif cult"/>
      <sheetName val="asis sub dif cult"/>
      <sheetName val="func CCU"/>
      <sheetName val="asist CCU"/>
      <sheetName val="acerv esp"/>
      <sheetName val="prod edit"/>
      <sheetName val="serv biblio"/>
      <sheetName val="serv cómputo"/>
      <sheetName val="área const"/>
      <sheetName val="presupuesto"/>
      <sheetName val="gasto alumno"/>
      <sheetName val="población 1924-1969"/>
      <sheetName val="población 1970-2023"/>
      <sheetName val="población 1987-2023"/>
      <sheetName val="poblacion bach 1924-2023"/>
      <sheetName val="pi 1924-2023"/>
      <sheetName val="titulación 1924-2021"/>
      <sheetName val="tit dip exagra 1924-2021"/>
      <sheetName val="demanda 1975-20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0066"/>
    <pageSetUpPr fitToPage="1"/>
  </sheetPr>
  <dimension ref="A1:AA60"/>
  <sheetViews>
    <sheetView tabSelected="1" zoomScalePageLayoutView="0" workbookViewId="0" topLeftCell="A1">
      <pane xSplit="1" ySplit="8" topLeftCell="J12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A16" sqref="AA16"/>
    </sheetView>
  </sheetViews>
  <sheetFormatPr defaultColWidth="11.421875" defaultRowHeight="15"/>
  <cols>
    <col min="1" max="1" width="23.7109375" style="3" customWidth="1"/>
    <col min="2" max="17" width="11.421875" style="3" customWidth="1"/>
    <col min="18" max="24" width="10.8515625" style="3" customWidth="1"/>
    <col min="25" max="25" width="10.8515625" style="61" customWidth="1"/>
    <col min="26" max="26" width="11.421875" style="2" customWidth="1"/>
    <col min="27" max="242" width="11.421875" style="3" customWidth="1"/>
    <col min="243" max="243" width="23.7109375" style="3" customWidth="1"/>
    <col min="244" max="16384" width="11.421875" style="3" customWidth="1"/>
  </cols>
  <sheetData>
    <row r="1" spans="1:25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3" spans="1:26" s="6" customFormat="1" ht="18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</row>
    <row r="4" spans="1:26" s="9" customFormat="1" ht="18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8"/>
    </row>
    <row r="5" spans="2:25" ht="18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1"/>
    </row>
    <row r="6" spans="1:26" s="16" customFormat="1" ht="18" customHeight="1">
      <c r="A6" s="12"/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3" t="s">
        <v>15</v>
      </c>
      <c r="O6" s="13" t="s">
        <v>16</v>
      </c>
      <c r="P6" s="13" t="s">
        <v>17</v>
      </c>
      <c r="Q6" s="13" t="s">
        <v>18</v>
      </c>
      <c r="R6" s="13" t="s">
        <v>19</v>
      </c>
      <c r="S6" s="13" t="s">
        <v>20</v>
      </c>
      <c r="T6" s="13" t="s">
        <v>21</v>
      </c>
      <c r="U6" s="13" t="s">
        <v>22</v>
      </c>
      <c r="V6" s="13" t="s">
        <v>23</v>
      </c>
      <c r="W6" s="13" t="s">
        <v>24</v>
      </c>
      <c r="X6" s="13" t="s">
        <v>25</v>
      </c>
      <c r="Y6" s="14" t="s">
        <v>26</v>
      </c>
      <c r="Z6" s="15"/>
    </row>
    <row r="7" spans="1:25" ht="18" customHeight="1">
      <c r="A7" s="17" t="s">
        <v>27</v>
      </c>
      <c r="B7" s="18">
        <f>B9+B11+B13+B15+B17</f>
        <v>255226</v>
      </c>
      <c r="C7" s="18">
        <f aca="true" t="shared" si="0" ref="C7:H7">C9+C11+C13+C15+C17</f>
        <v>245317</v>
      </c>
      <c r="D7" s="18">
        <f t="shared" si="0"/>
        <v>251149</v>
      </c>
      <c r="E7" s="18">
        <f t="shared" si="0"/>
        <v>259036</v>
      </c>
      <c r="F7" s="18">
        <f t="shared" si="0"/>
        <v>269143</v>
      </c>
      <c r="G7" s="18">
        <f t="shared" si="0"/>
        <v>279054</v>
      </c>
      <c r="H7" s="18">
        <f t="shared" si="0"/>
        <v>286484</v>
      </c>
      <c r="I7" s="18">
        <f>SUM(I9,I11,I13,I15,I17)</f>
        <v>292889</v>
      </c>
      <c r="J7" s="18">
        <f>SUM(J9,J11,J13,J15,J17)</f>
        <v>299688</v>
      </c>
      <c r="K7" s="18">
        <f aca="true" t="shared" si="1" ref="K7:S7">SUM(K19,K25)</f>
        <v>305969</v>
      </c>
      <c r="L7" s="18">
        <f t="shared" si="1"/>
        <v>314557</v>
      </c>
      <c r="M7" s="18">
        <f t="shared" si="1"/>
        <v>316589</v>
      </c>
      <c r="N7" s="18">
        <f t="shared" si="1"/>
        <v>324413</v>
      </c>
      <c r="O7" s="18">
        <f t="shared" si="1"/>
        <v>330382</v>
      </c>
      <c r="P7" s="18">
        <f t="shared" si="1"/>
        <v>337763</v>
      </c>
      <c r="Q7" s="18">
        <f t="shared" si="1"/>
        <v>342542</v>
      </c>
      <c r="R7" s="18">
        <f t="shared" si="1"/>
        <v>346730</v>
      </c>
      <c r="S7" s="18">
        <f t="shared" si="1"/>
        <v>349539</v>
      </c>
      <c r="T7" s="19">
        <f aca="true" t="shared" si="2" ref="T7:Y7">SUM(T9+T11+T13+T15+T17)</f>
        <v>349515</v>
      </c>
      <c r="U7" s="19">
        <f t="shared" si="2"/>
        <v>356530</v>
      </c>
      <c r="V7" s="19">
        <f t="shared" si="2"/>
        <v>360883</v>
      </c>
      <c r="W7" s="19">
        <f t="shared" si="2"/>
        <v>366930</v>
      </c>
      <c r="X7" s="19">
        <f t="shared" si="2"/>
        <v>369607</v>
      </c>
      <c r="Y7" s="20">
        <f t="shared" si="2"/>
        <v>373340</v>
      </c>
    </row>
    <row r="8" spans="1:26" s="16" customFormat="1" ht="18" customHeight="1">
      <c r="A8" s="21" t="s">
        <v>28</v>
      </c>
      <c r="B8" s="22">
        <f aca="true" t="shared" si="3" ref="B8:H8">((B9*B10)+(B11*B12)+(B13*B14)+(B15*B16)+(B17*B18))/B7</f>
        <v>0.498910769278992</v>
      </c>
      <c r="C8" s="22">
        <f t="shared" si="3"/>
        <v>0.503352804738359</v>
      </c>
      <c r="D8" s="22">
        <f t="shared" si="3"/>
        <v>0.5061457541140917</v>
      </c>
      <c r="E8" s="22">
        <f t="shared" si="3"/>
        <v>0.5094118192065967</v>
      </c>
      <c r="F8" s="22">
        <f t="shared" si="3"/>
        <v>0.514425416971647</v>
      </c>
      <c r="G8" s="22">
        <f t="shared" si="3"/>
        <v>0.5146853297211292</v>
      </c>
      <c r="H8" s="22">
        <f t="shared" si="3"/>
        <v>0.5124230323508469</v>
      </c>
      <c r="I8" s="22">
        <v>0.513</v>
      </c>
      <c r="J8" s="22">
        <v>0.513</v>
      </c>
      <c r="K8" s="22">
        <v>0.514</v>
      </c>
      <c r="L8" s="22">
        <v>0.514</v>
      </c>
      <c r="M8" s="22">
        <v>0.514</v>
      </c>
      <c r="N8" s="22">
        <v>0.511</v>
      </c>
      <c r="O8" s="22">
        <v>0.511</v>
      </c>
      <c r="P8" s="22">
        <v>0.511</v>
      </c>
      <c r="Q8" s="22">
        <v>0.511</v>
      </c>
      <c r="R8" s="22">
        <v>0.5085</v>
      </c>
      <c r="S8" s="22">
        <v>0.5090161612867233</v>
      </c>
      <c r="T8" s="23">
        <v>0.5111</v>
      </c>
      <c r="U8" s="23">
        <v>0.5111</v>
      </c>
      <c r="V8" s="23">
        <v>0.515</v>
      </c>
      <c r="W8" s="23">
        <v>0.5148</v>
      </c>
      <c r="X8" s="23">
        <v>0.5148</v>
      </c>
      <c r="Y8" s="24">
        <v>0.5148</v>
      </c>
      <c r="Z8" s="15"/>
    </row>
    <row r="9" spans="1:27" ht="18" customHeight="1">
      <c r="A9" s="25" t="s">
        <v>29</v>
      </c>
      <c r="B9" s="26">
        <f>B20+B26</f>
        <v>541</v>
      </c>
      <c r="C9" s="26">
        <f aca="true" t="shared" si="4" ref="C9:J9">C20+C26</f>
        <v>607</v>
      </c>
      <c r="D9" s="26">
        <f t="shared" si="4"/>
        <v>641</v>
      </c>
      <c r="E9" s="26">
        <f t="shared" si="4"/>
        <v>651</v>
      </c>
      <c r="F9" s="26">
        <f t="shared" si="4"/>
        <v>588</v>
      </c>
      <c r="G9" s="26">
        <f t="shared" si="4"/>
        <v>585</v>
      </c>
      <c r="H9" s="26">
        <f t="shared" si="4"/>
        <v>745</v>
      </c>
      <c r="I9" s="26">
        <f t="shared" si="4"/>
        <v>729</v>
      </c>
      <c r="J9" s="26">
        <f t="shared" si="4"/>
        <v>739</v>
      </c>
      <c r="K9" s="26">
        <v>738</v>
      </c>
      <c r="L9" s="26">
        <v>746</v>
      </c>
      <c r="M9" s="26">
        <v>767</v>
      </c>
      <c r="N9" s="26">
        <f aca="true" t="shared" si="5" ref="N9:Y9">+N20+N26</f>
        <v>833</v>
      </c>
      <c r="O9" s="26">
        <f t="shared" si="5"/>
        <v>812</v>
      </c>
      <c r="P9" s="26">
        <f t="shared" si="5"/>
        <v>804</v>
      </c>
      <c r="Q9" s="26">
        <f t="shared" si="5"/>
        <v>742</v>
      </c>
      <c r="R9" s="26">
        <f t="shared" si="5"/>
        <v>923</v>
      </c>
      <c r="S9" s="27">
        <f t="shared" si="5"/>
        <v>904</v>
      </c>
      <c r="T9" s="28">
        <f t="shared" si="5"/>
        <v>898</v>
      </c>
      <c r="U9" s="28">
        <f t="shared" si="5"/>
        <v>846</v>
      </c>
      <c r="V9" s="28">
        <f>+V20+V26</f>
        <v>872</v>
      </c>
      <c r="W9" s="28">
        <f>+W20+W26</f>
        <v>733</v>
      </c>
      <c r="X9" s="28">
        <f>+X20+X26</f>
        <v>688</v>
      </c>
      <c r="Y9" s="29">
        <f t="shared" si="5"/>
        <v>663</v>
      </c>
      <c r="AA9" s="30"/>
    </row>
    <row r="10" spans="1:27" ht="18" customHeight="1">
      <c r="A10" s="31" t="s">
        <v>28</v>
      </c>
      <c r="B10" s="32">
        <v>0.38632162661737524</v>
      </c>
      <c r="C10" s="32">
        <v>0.3245469522240527</v>
      </c>
      <c r="D10" s="32">
        <v>0.33541341653666146</v>
      </c>
      <c r="E10" s="32">
        <v>0.3102918586789555</v>
      </c>
      <c r="F10" s="32">
        <v>0.336734693877551</v>
      </c>
      <c r="G10" s="32">
        <v>0.30427350427350425</v>
      </c>
      <c r="H10" s="32">
        <v>0.32348993288590605</v>
      </c>
      <c r="I10" s="32">
        <v>0.33</v>
      </c>
      <c r="J10" s="32">
        <v>0.33</v>
      </c>
      <c r="K10" s="32">
        <v>0.336</v>
      </c>
      <c r="L10" s="32">
        <v>0.298</v>
      </c>
      <c r="M10" s="32">
        <v>0.287</v>
      </c>
      <c r="N10" s="32">
        <v>0.325</v>
      </c>
      <c r="O10" s="32">
        <v>0.323</v>
      </c>
      <c r="P10" s="32">
        <v>0.323</v>
      </c>
      <c r="Q10" s="33">
        <v>0.322</v>
      </c>
      <c r="R10" s="33">
        <v>0.33</v>
      </c>
      <c r="S10" s="33">
        <v>0.3396017699115044</v>
      </c>
      <c r="T10" s="34">
        <v>0.343</v>
      </c>
      <c r="U10" s="34">
        <v>0.3498</v>
      </c>
      <c r="V10" s="34">
        <v>0.336</v>
      </c>
      <c r="W10" s="34">
        <v>0.3342</v>
      </c>
      <c r="X10" s="34">
        <v>0.33</v>
      </c>
      <c r="Y10" s="35">
        <v>0.3453997</v>
      </c>
      <c r="AA10" s="36"/>
    </row>
    <row r="11" spans="1:27" ht="18" customHeight="1">
      <c r="A11" s="25" t="s">
        <v>30</v>
      </c>
      <c r="B11" s="26">
        <f aca="true" t="shared" si="6" ref="B11:J11">B21+B27</f>
        <v>100926</v>
      </c>
      <c r="C11" s="26">
        <f t="shared" si="6"/>
        <v>95372</v>
      </c>
      <c r="D11" s="26">
        <f t="shared" si="6"/>
        <v>96798</v>
      </c>
      <c r="E11" s="26">
        <f t="shared" si="6"/>
        <v>100111</v>
      </c>
      <c r="F11" s="26">
        <f t="shared" si="6"/>
        <v>104554</v>
      </c>
      <c r="G11" s="26">
        <f t="shared" si="6"/>
        <v>105972</v>
      </c>
      <c r="H11" s="26">
        <f t="shared" si="6"/>
        <v>106913</v>
      </c>
      <c r="I11" s="26">
        <f t="shared" si="6"/>
        <v>106298</v>
      </c>
      <c r="J11" s="26">
        <f t="shared" si="6"/>
        <v>107447</v>
      </c>
      <c r="K11" s="26">
        <v>107848</v>
      </c>
      <c r="L11" s="26">
        <v>108699</v>
      </c>
      <c r="M11" s="26">
        <v>109530</v>
      </c>
      <c r="N11" s="26">
        <f aca="true" t="shared" si="7" ref="N11:Y11">+N21+N27</f>
        <v>110119</v>
      </c>
      <c r="O11" s="26">
        <f t="shared" si="7"/>
        <v>111982</v>
      </c>
      <c r="P11" s="26">
        <f t="shared" si="7"/>
        <v>113179</v>
      </c>
      <c r="Q11" s="26">
        <f t="shared" si="7"/>
        <v>112576</v>
      </c>
      <c r="R11" s="26">
        <f t="shared" si="7"/>
        <v>112229</v>
      </c>
      <c r="S11" s="27">
        <f t="shared" si="7"/>
        <v>112624</v>
      </c>
      <c r="T11" s="28">
        <f t="shared" si="7"/>
        <v>114116</v>
      </c>
      <c r="U11" s="28">
        <f t="shared" si="7"/>
        <v>112588</v>
      </c>
      <c r="V11" s="28">
        <f>+V21+V27</f>
        <v>111569</v>
      </c>
      <c r="W11" s="28">
        <f>+W21+W27</f>
        <v>108802</v>
      </c>
      <c r="X11" s="28">
        <f>+X21+X27</f>
        <v>106574</v>
      </c>
      <c r="Y11" s="29">
        <f t="shared" si="7"/>
        <v>106863</v>
      </c>
      <c r="AA11" s="37"/>
    </row>
    <row r="12" spans="1:27" ht="18" customHeight="1">
      <c r="A12" s="38" t="s">
        <v>28</v>
      </c>
      <c r="B12" s="32">
        <v>0.4949467926996017</v>
      </c>
      <c r="C12" s="32">
        <v>0.5020341399991611</v>
      </c>
      <c r="D12" s="32">
        <v>0.5073761854583773</v>
      </c>
      <c r="E12" s="32">
        <v>0.5141293164587308</v>
      </c>
      <c r="F12" s="32">
        <v>0.5174264016680375</v>
      </c>
      <c r="G12" s="32">
        <v>0.5105216472275695</v>
      </c>
      <c r="H12" s="32">
        <v>0.5066923573372742</v>
      </c>
      <c r="I12" s="32">
        <v>0.503</v>
      </c>
      <c r="J12" s="32">
        <v>0.502</v>
      </c>
      <c r="K12" s="32">
        <v>0.5097637415621986</v>
      </c>
      <c r="L12" s="32">
        <v>0.508</v>
      </c>
      <c r="M12" s="32">
        <v>0.506</v>
      </c>
      <c r="N12" s="32">
        <v>0.503</v>
      </c>
      <c r="O12" s="32">
        <v>0.503</v>
      </c>
      <c r="P12" s="32">
        <v>0.497</v>
      </c>
      <c r="Q12" s="39">
        <v>0.495</v>
      </c>
      <c r="R12" s="39">
        <v>0.493</v>
      </c>
      <c r="S12" s="39">
        <v>0.4970876544963773</v>
      </c>
      <c r="T12" s="40">
        <v>0.5</v>
      </c>
      <c r="U12" s="40">
        <v>0.503</v>
      </c>
      <c r="V12" s="40">
        <v>0.503</v>
      </c>
      <c r="W12" s="40">
        <v>0.5017</v>
      </c>
      <c r="X12" s="40">
        <v>0.5</v>
      </c>
      <c r="Y12" s="41">
        <v>0.5032</v>
      </c>
      <c r="AA12" s="42"/>
    </row>
    <row r="13" spans="1:27" ht="18" customHeight="1">
      <c r="A13" s="43" t="s">
        <v>31</v>
      </c>
      <c r="B13" s="26">
        <f aca="true" t="shared" si="8" ref="B13:J13">B22+B28</f>
        <v>2317</v>
      </c>
      <c r="C13" s="26">
        <f t="shared" si="8"/>
        <v>2013</v>
      </c>
      <c r="D13" s="26">
        <f t="shared" si="8"/>
        <v>1867</v>
      </c>
      <c r="E13" s="26">
        <f t="shared" si="8"/>
        <v>1721</v>
      </c>
      <c r="F13" s="26">
        <f t="shared" si="8"/>
        <v>1609</v>
      </c>
      <c r="G13" s="26">
        <f t="shared" si="8"/>
        <v>2479</v>
      </c>
      <c r="H13" s="26">
        <f t="shared" si="8"/>
        <v>1645</v>
      </c>
      <c r="I13" s="26">
        <f t="shared" si="8"/>
        <v>1264</v>
      </c>
      <c r="J13" s="26">
        <f t="shared" si="8"/>
        <v>1084</v>
      </c>
      <c r="K13" s="26">
        <v>1064</v>
      </c>
      <c r="L13" s="26">
        <v>1024</v>
      </c>
      <c r="M13" s="26">
        <v>362</v>
      </c>
      <c r="N13" s="26">
        <f>+N22+N28</f>
        <v>97</v>
      </c>
      <c r="O13" s="26">
        <f>+O22+O28</f>
        <v>3</v>
      </c>
      <c r="P13" s="26">
        <f>+P22+P28</f>
        <v>5</v>
      </c>
      <c r="Q13" s="26">
        <v>0</v>
      </c>
      <c r="R13" s="26">
        <v>0</v>
      </c>
      <c r="S13" s="27">
        <v>0</v>
      </c>
      <c r="T13" s="28">
        <f>+T22+T28</f>
        <v>0</v>
      </c>
      <c r="U13" s="28">
        <f>+U22+U28</f>
        <v>3</v>
      </c>
      <c r="V13" s="28">
        <f>+V22+V28</f>
        <v>0</v>
      </c>
      <c r="W13" s="28">
        <f>+W22+W28</f>
        <v>28</v>
      </c>
      <c r="X13" s="28">
        <f>+X22+X28</f>
        <v>1</v>
      </c>
      <c r="Y13" s="29">
        <f>+Y22+Y28</f>
        <v>4</v>
      </c>
      <c r="AA13" s="37"/>
    </row>
    <row r="14" spans="1:27" ht="18" customHeight="1">
      <c r="A14" s="31" t="s">
        <v>28</v>
      </c>
      <c r="B14" s="44">
        <v>0.8610271903323263</v>
      </c>
      <c r="C14" s="44">
        <v>0.8584202682563339</v>
      </c>
      <c r="D14" s="44">
        <v>0.8543117300482057</v>
      </c>
      <c r="E14" s="44">
        <v>0.8588030214991285</v>
      </c>
      <c r="F14" s="44">
        <v>0.8446239900559354</v>
      </c>
      <c r="G14" s="44">
        <v>0.8882613957240822</v>
      </c>
      <c r="H14" s="44">
        <v>0.9009118541033435</v>
      </c>
      <c r="I14" s="44">
        <v>0.927</v>
      </c>
      <c r="J14" s="44">
        <v>0.932</v>
      </c>
      <c r="K14" s="44">
        <v>0.944</v>
      </c>
      <c r="L14" s="44">
        <v>0.925</v>
      </c>
      <c r="M14" s="44">
        <v>0.892</v>
      </c>
      <c r="N14" s="44">
        <v>0.835</v>
      </c>
      <c r="O14" s="44">
        <v>1</v>
      </c>
      <c r="P14" s="44">
        <v>1</v>
      </c>
      <c r="Q14" s="44">
        <v>0</v>
      </c>
      <c r="R14" s="44">
        <v>0</v>
      </c>
      <c r="S14" s="44">
        <v>0</v>
      </c>
      <c r="T14" s="40">
        <v>0</v>
      </c>
      <c r="U14" s="40">
        <v>0.6667</v>
      </c>
      <c r="V14" s="40">
        <v>0</v>
      </c>
      <c r="W14" s="40">
        <v>0.7143</v>
      </c>
      <c r="X14" s="40">
        <v>0</v>
      </c>
      <c r="Y14" s="41">
        <v>0.25</v>
      </c>
      <c r="AA14" s="36"/>
    </row>
    <row r="15" spans="1:26" ht="18" customHeight="1">
      <c r="A15" s="25" t="s">
        <v>32</v>
      </c>
      <c r="B15" s="26">
        <f aca="true" t="shared" si="9" ref="B15:J15">B23+B29</f>
        <v>134172</v>
      </c>
      <c r="C15" s="26">
        <f t="shared" si="9"/>
        <v>130778</v>
      </c>
      <c r="D15" s="26">
        <f t="shared" si="9"/>
        <v>133933</v>
      </c>
      <c r="E15" s="26">
        <f t="shared" si="9"/>
        <v>138023</v>
      </c>
      <c r="F15" s="26">
        <f t="shared" si="9"/>
        <v>143405</v>
      </c>
      <c r="G15" s="26">
        <f t="shared" si="9"/>
        <v>150253</v>
      </c>
      <c r="H15" s="26">
        <f t="shared" si="9"/>
        <v>156434</v>
      </c>
      <c r="I15" s="26">
        <f t="shared" si="9"/>
        <v>163368</v>
      </c>
      <c r="J15" s="26">
        <f t="shared" si="9"/>
        <v>167891</v>
      </c>
      <c r="K15" s="26">
        <v>172444</v>
      </c>
      <c r="L15" s="26">
        <v>179052</v>
      </c>
      <c r="M15" s="26">
        <v>180763</v>
      </c>
      <c r="N15" s="26">
        <f aca="true" t="shared" si="10" ref="N15:U15">+N23+N29</f>
        <v>187195</v>
      </c>
      <c r="O15" s="26">
        <f t="shared" si="10"/>
        <v>190707</v>
      </c>
      <c r="P15" s="26">
        <f t="shared" si="10"/>
        <v>196565</v>
      </c>
      <c r="Q15" s="26">
        <f t="shared" si="10"/>
        <v>201206</v>
      </c>
      <c r="R15" s="26">
        <f t="shared" si="10"/>
        <v>204940</v>
      </c>
      <c r="S15" s="27">
        <f t="shared" si="10"/>
        <v>205648</v>
      </c>
      <c r="T15" s="28">
        <f t="shared" si="10"/>
        <v>204191</v>
      </c>
      <c r="U15" s="28">
        <f t="shared" si="10"/>
        <v>213004</v>
      </c>
      <c r="V15" s="28">
        <f>+V23+V29</f>
        <v>217808</v>
      </c>
      <c r="W15" s="28">
        <f>+W23+W29</f>
        <v>226575</v>
      </c>
      <c r="X15" s="28">
        <f>+X23+X29</f>
        <v>229268</v>
      </c>
      <c r="Y15" s="29">
        <f>+Y23+Y29</f>
        <v>233260</v>
      </c>
      <c r="Z15" s="45"/>
    </row>
    <row r="16" spans="1:25" ht="18" customHeight="1">
      <c r="A16" s="31" t="s">
        <v>28</v>
      </c>
      <c r="B16" s="32">
        <v>0.5060817458187997</v>
      </c>
      <c r="C16" s="32">
        <v>0.5087017694107572</v>
      </c>
      <c r="D16" s="32">
        <v>0.510703112750405</v>
      </c>
      <c r="E16" s="32">
        <v>0.5119581519022192</v>
      </c>
      <c r="F16" s="32">
        <v>0.5179665980963006</v>
      </c>
      <c r="G16" s="32">
        <v>0.5200961045702914</v>
      </c>
      <c r="H16" s="32">
        <v>0.5203983788690438</v>
      </c>
      <c r="I16" s="32">
        <v>0.523</v>
      </c>
      <c r="J16" s="32">
        <v>0.523</v>
      </c>
      <c r="K16" s="32">
        <v>0.52</v>
      </c>
      <c r="L16" s="32">
        <v>0.516</v>
      </c>
      <c r="M16" s="32">
        <v>0.515</v>
      </c>
      <c r="N16" s="32">
        <v>0.516</v>
      </c>
      <c r="O16" s="32">
        <v>0.516</v>
      </c>
      <c r="P16" s="32">
        <v>0.516</v>
      </c>
      <c r="Q16" s="39">
        <v>0.518</v>
      </c>
      <c r="R16" s="39">
        <v>0.519</v>
      </c>
      <c r="S16" s="39">
        <v>0.5184879016572006</v>
      </c>
      <c r="T16" s="40">
        <v>0.52</v>
      </c>
      <c r="U16" s="40">
        <v>0.52119</v>
      </c>
      <c r="V16" s="40">
        <v>0.523</v>
      </c>
      <c r="W16" s="40">
        <v>0.5244</v>
      </c>
      <c r="X16" s="40">
        <v>0.52</v>
      </c>
      <c r="Y16" s="41">
        <v>0.5257</v>
      </c>
    </row>
    <row r="17" spans="1:25" ht="18" customHeight="1">
      <c r="A17" s="25" t="s">
        <v>33</v>
      </c>
      <c r="B17" s="26">
        <f>B24+B30</f>
        <v>17270</v>
      </c>
      <c r="C17" s="26">
        <f aca="true" t="shared" si="11" ref="C17:J17">C24+C30</f>
        <v>16547</v>
      </c>
      <c r="D17" s="26">
        <f t="shared" si="11"/>
        <v>17910</v>
      </c>
      <c r="E17" s="26">
        <f t="shared" si="11"/>
        <v>18530</v>
      </c>
      <c r="F17" s="26">
        <f t="shared" si="11"/>
        <v>18987</v>
      </c>
      <c r="G17" s="26">
        <f t="shared" si="11"/>
        <v>19765</v>
      </c>
      <c r="H17" s="26">
        <f t="shared" si="11"/>
        <v>20747</v>
      </c>
      <c r="I17" s="26">
        <f t="shared" si="11"/>
        <v>21230</v>
      </c>
      <c r="J17" s="26">
        <f t="shared" si="11"/>
        <v>22527</v>
      </c>
      <c r="K17" s="26">
        <v>23875</v>
      </c>
      <c r="L17" s="26">
        <v>25036</v>
      </c>
      <c r="M17" s="26">
        <v>25167</v>
      </c>
      <c r="N17" s="26">
        <f aca="true" t="shared" si="12" ref="N17:Y17">+N24+N30</f>
        <v>26169</v>
      </c>
      <c r="O17" s="26">
        <f t="shared" si="12"/>
        <v>26878</v>
      </c>
      <c r="P17" s="26">
        <f t="shared" si="12"/>
        <v>27210</v>
      </c>
      <c r="Q17" s="26">
        <f t="shared" si="12"/>
        <v>28018</v>
      </c>
      <c r="R17" s="26">
        <f t="shared" si="12"/>
        <v>28638</v>
      </c>
      <c r="S17" s="26">
        <f t="shared" si="12"/>
        <v>30363</v>
      </c>
      <c r="T17" s="28">
        <f t="shared" si="12"/>
        <v>30310</v>
      </c>
      <c r="U17" s="28">
        <f t="shared" si="12"/>
        <v>30089</v>
      </c>
      <c r="V17" s="28">
        <f>+V24+V30</f>
        <v>30634</v>
      </c>
      <c r="W17" s="28">
        <f>+W24+W30</f>
        <v>30792</v>
      </c>
      <c r="X17" s="28">
        <f>+X24+X30</f>
        <v>33076</v>
      </c>
      <c r="Y17" s="29">
        <f t="shared" si="12"/>
        <v>32550</v>
      </c>
    </row>
    <row r="18" spans="1:25" ht="18" customHeight="1">
      <c r="A18" s="31" t="s">
        <v>28</v>
      </c>
      <c r="B18" s="44">
        <v>0.42130862767805444</v>
      </c>
      <c r="C18" s="44">
        <v>0.4320420620051973</v>
      </c>
      <c r="D18" s="44">
        <v>0.4352317141261865</v>
      </c>
      <c r="E18" s="44">
        <v>0.4395035078251484</v>
      </c>
      <c r="F18" s="44">
        <v>0.44867540949070417</v>
      </c>
      <c r="G18" s="44">
        <v>0.4552491778396155</v>
      </c>
      <c r="H18" s="44">
        <v>0.4578011278739095</v>
      </c>
      <c r="I18" s="44">
        <v>0.464</v>
      </c>
      <c r="J18" s="44">
        <v>0.472</v>
      </c>
      <c r="K18" s="44">
        <v>0.4877068062827225</v>
      </c>
      <c r="L18" s="44">
        <v>0.501</v>
      </c>
      <c r="M18" s="44">
        <v>0.504</v>
      </c>
      <c r="N18" s="44">
        <v>0.509</v>
      </c>
      <c r="O18" s="44">
        <v>0.514</v>
      </c>
      <c r="P18" s="44">
        <v>0.509</v>
      </c>
      <c r="Q18" s="44">
        <v>0.5021</v>
      </c>
      <c r="R18" s="44">
        <v>0.501</v>
      </c>
      <c r="S18" s="44">
        <v>0.4941540690972565</v>
      </c>
      <c r="T18" s="40">
        <v>0.496</v>
      </c>
      <c r="U18" s="40">
        <v>0.497789</v>
      </c>
      <c r="V18" s="40">
        <v>0.502</v>
      </c>
      <c r="W18" s="40">
        <v>0.502</v>
      </c>
      <c r="X18" s="40">
        <v>0.512</v>
      </c>
      <c r="Y18" s="41">
        <v>0.524</v>
      </c>
    </row>
    <row r="19" spans="1:25" ht="18" customHeight="1">
      <c r="A19" s="17" t="s">
        <v>34</v>
      </c>
      <c r="B19" s="18">
        <f aca="true" t="shared" si="13" ref="B19:H19">SUM(B20:B24)</f>
        <v>68458</v>
      </c>
      <c r="C19" s="18">
        <f t="shared" si="13"/>
        <v>68343</v>
      </c>
      <c r="D19" s="18">
        <f t="shared" si="13"/>
        <v>72281</v>
      </c>
      <c r="E19" s="18">
        <f t="shared" si="13"/>
        <v>72884</v>
      </c>
      <c r="F19" s="18">
        <f t="shared" si="13"/>
        <v>72159</v>
      </c>
      <c r="G19" s="18">
        <f t="shared" si="13"/>
        <v>76679</v>
      </c>
      <c r="H19" s="18">
        <f t="shared" si="13"/>
        <v>77965</v>
      </c>
      <c r="I19" s="18">
        <f aca="true" t="shared" si="14" ref="I19:Y19">SUM(I20:I24)</f>
        <v>79240</v>
      </c>
      <c r="J19" s="18">
        <f t="shared" si="14"/>
        <v>82401</v>
      </c>
      <c r="K19" s="18">
        <f t="shared" si="14"/>
        <v>82350</v>
      </c>
      <c r="L19" s="18">
        <f t="shared" si="14"/>
        <v>86011</v>
      </c>
      <c r="M19" s="18">
        <f t="shared" si="14"/>
        <v>85035</v>
      </c>
      <c r="N19" s="18">
        <f t="shared" si="14"/>
        <v>90212</v>
      </c>
      <c r="O19" s="18">
        <f t="shared" si="14"/>
        <v>90076</v>
      </c>
      <c r="P19" s="18">
        <f t="shared" si="14"/>
        <v>91873</v>
      </c>
      <c r="Q19" s="18">
        <f t="shared" si="14"/>
        <v>92220</v>
      </c>
      <c r="R19" s="18">
        <f t="shared" si="14"/>
        <v>93676</v>
      </c>
      <c r="S19" s="18">
        <f t="shared" si="14"/>
        <v>93260</v>
      </c>
      <c r="T19" s="18">
        <f t="shared" si="14"/>
        <v>95617</v>
      </c>
      <c r="U19" s="18">
        <f t="shared" si="14"/>
        <v>94341</v>
      </c>
      <c r="V19" s="18">
        <f>SUM(V20:V24)</f>
        <v>98128</v>
      </c>
      <c r="W19" s="18">
        <f>SUM(W20:W24)</f>
        <v>102124</v>
      </c>
      <c r="X19" s="18">
        <f>SUM(X20:X24)</f>
        <v>100400</v>
      </c>
      <c r="Y19" s="46">
        <f t="shared" si="14"/>
        <v>96951</v>
      </c>
    </row>
    <row r="20" spans="1:25" ht="18" customHeight="1">
      <c r="A20" s="25" t="s">
        <v>29</v>
      </c>
      <c r="B20" s="26">
        <v>141</v>
      </c>
      <c r="C20" s="26">
        <v>249</v>
      </c>
      <c r="D20" s="26">
        <v>256</v>
      </c>
      <c r="E20" s="26">
        <v>231</v>
      </c>
      <c r="F20" s="26">
        <v>252</v>
      </c>
      <c r="G20" s="26">
        <v>212</v>
      </c>
      <c r="H20" s="26">
        <v>275</v>
      </c>
      <c r="I20" s="26">
        <v>257</v>
      </c>
      <c r="J20" s="26">
        <v>271</v>
      </c>
      <c r="K20" s="26">
        <v>273</v>
      </c>
      <c r="L20" s="26">
        <v>286</v>
      </c>
      <c r="M20" s="26">
        <v>279</v>
      </c>
      <c r="N20" s="26">
        <v>291</v>
      </c>
      <c r="O20" s="26">
        <v>244</v>
      </c>
      <c r="P20" s="26">
        <v>248</v>
      </c>
      <c r="Q20" s="47">
        <v>238</v>
      </c>
      <c r="R20" s="47">
        <v>232</v>
      </c>
      <c r="S20" s="27">
        <v>222</v>
      </c>
      <c r="T20" s="28">
        <v>231</v>
      </c>
      <c r="U20" s="28">
        <v>238</v>
      </c>
      <c r="V20" s="28">
        <v>230</v>
      </c>
      <c r="W20" s="28">
        <v>233</v>
      </c>
      <c r="X20" s="26">
        <v>224</v>
      </c>
      <c r="Y20" s="48">
        <v>201</v>
      </c>
    </row>
    <row r="21" spans="1:25" ht="18" customHeight="1">
      <c r="A21" s="25" t="s">
        <v>30</v>
      </c>
      <c r="B21" s="26">
        <v>32530</v>
      </c>
      <c r="C21" s="26">
        <v>31229</v>
      </c>
      <c r="D21" s="26">
        <v>32447</v>
      </c>
      <c r="E21" s="26">
        <f>32829+572</f>
        <v>33401</v>
      </c>
      <c r="F21" s="26">
        <v>33880</v>
      </c>
      <c r="G21" s="26">
        <v>34247</v>
      </c>
      <c r="H21" s="26">
        <v>34279</v>
      </c>
      <c r="I21" s="26">
        <v>33688</v>
      </c>
      <c r="J21" s="26">
        <v>34090</v>
      </c>
      <c r="K21" s="26">
        <v>34840</v>
      </c>
      <c r="L21" s="26">
        <v>34861</v>
      </c>
      <c r="M21" s="26">
        <v>34378</v>
      </c>
      <c r="N21" s="26">
        <v>35189</v>
      </c>
      <c r="O21" s="26">
        <v>36044</v>
      </c>
      <c r="P21" s="26">
        <v>36036</v>
      </c>
      <c r="Q21" s="26">
        <v>35196</v>
      </c>
      <c r="R21" s="26">
        <v>35913</v>
      </c>
      <c r="S21" s="27">
        <v>36152</v>
      </c>
      <c r="T21" s="28">
        <v>36953</v>
      </c>
      <c r="U21" s="28">
        <v>34464</v>
      </c>
      <c r="V21" s="28">
        <v>35041</v>
      </c>
      <c r="W21" s="28">
        <v>35159</v>
      </c>
      <c r="X21" s="28">
        <v>34593</v>
      </c>
      <c r="Y21" s="29">
        <v>33992</v>
      </c>
    </row>
    <row r="22" spans="1:25" ht="18" customHeight="1">
      <c r="A22" s="25" t="s">
        <v>35</v>
      </c>
      <c r="B22" s="26">
        <v>592</v>
      </c>
      <c r="C22" s="26">
        <v>815</v>
      </c>
      <c r="D22" s="26">
        <v>769</v>
      </c>
      <c r="E22" s="26">
        <v>494</v>
      </c>
      <c r="F22" s="26">
        <v>512</v>
      </c>
      <c r="G22" s="26">
        <v>1551</v>
      </c>
      <c r="H22" s="26">
        <v>33</v>
      </c>
      <c r="I22" s="26">
        <v>108</v>
      </c>
      <c r="J22" s="26">
        <v>858</v>
      </c>
      <c r="K22" s="26">
        <v>308</v>
      </c>
      <c r="L22" s="26">
        <v>140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9">
        <v>0</v>
      </c>
    </row>
    <row r="23" spans="1:25" ht="18" customHeight="1">
      <c r="A23" s="25" t="s">
        <v>32</v>
      </c>
      <c r="B23" s="26">
        <v>29262</v>
      </c>
      <c r="C23" s="26">
        <v>30070</v>
      </c>
      <c r="D23" s="26">
        <v>32033</v>
      </c>
      <c r="E23" s="26">
        <v>31784</v>
      </c>
      <c r="F23" s="26">
        <v>30579</v>
      </c>
      <c r="G23" s="26">
        <v>33106</v>
      </c>
      <c r="H23" s="26">
        <v>35505</v>
      </c>
      <c r="I23" s="26">
        <v>36929</v>
      </c>
      <c r="J23" s="26">
        <v>37787</v>
      </c>
      <c r="K23" s="26">
        <v>37683</v>
      </c>
      <c r="L23" s="26">
        <v>40527</v>
      </c>
      <c r="M23" s="26">
        <f>40504+233</f>
        <v>40737</v>
      </c>
      <c r="N23" s="26">
        <v>43700</v>
      </c>
      <c r="O23" s="26">
        <v>43067</v>
      </c>
      <c r="P23" s="26">
        <v>44851</v>
      </c>
      <c r="Q23" s="26">
        <v>45300</v>
      </c>
      <c r="R23" s="26">
        <v>46200</v>
      </c>
      <c r="S23" s="26">
        <v>44408</v>
      </c>
      <c r="T23" s="28">
        <v>46749</v>
      </c>
      <c r="U23" s="28">
        <v>48237</v>
      </c>
      <c r="V23" s="28">
        <v>50795</v>
      </c>
      <c r="W23" s="28">
        <v>54364</v>
      </c>
      <c r="X23" s="28">
        <v>52538</v>
      </c>
      <c r="Y23" s="29">
        <v>50245</v>
      </c>
    </row>
    <row r="24" spans="1:25" ht="18" customHeight="1">
      <c r="A24" s="25" t="s">
        <v>33</v>
      </c>
      <c r="B24" s="26">
        <v>5933</v>
      </c>
      <c r="C24" s="26">
        <v>5980</v>
      </c>
      <c r="D24" s="26">
        <v>6776</v>
      </c>
      <c r="E24" s="26">
        <v>6974</v>
      </c>
      <c r="F24" s="26">
        <v>6936</v>
      </c>
      <c r="G24" s="26">
        <v>7563</v>
      </c>
      <c r="H24" s="26">
        <v>7873</v>
      </c>
      <c r="I24" s="26">
        <v>8258</v>
      </c>
      <c r="J24" s="26">
        <v>9395</v>
      </c>
      <c r="K24" s="26">
        <v>9246</v>
      </c>
      <c r="L24" s="26">
        <v>10197</v>
      </c>
      <c r="M24" s="26">
        <v>9641</v>
      </c>
      <c r="N24" s="26">
        <v>11032</v>
      </c>
      <c r="O24" s="26">
        <v>10721</v>
      </c>
      <c r="P24" s="26">
        <v>10738</v>
      </c>
      <c r="Q24" s="26">
        <v>11486</v>
      </c>
      <c r="R24" s="26">
        <v>11331</v>
      </c>
      <c r="S24" s="26">
        <v>12478</v>
      </c>
      <c r="T24" s="28">
        <v>11684</v>
      </c>
      <c r="U24" s="28">
        <f>6454+3828+1120</f>
        <v>11402</v>
      </c>
      <c r="V24" s="28">
        <v>12062</v>
      </c>
      <c r="W24" s="28">
        <v>12368</v>
      </c>
      <c r="X24" s="28">
        <v>13045</v>
      </c>
      <c r="Y24" s="29">
        <v>12513</v>
      </c>
    </row>
    <row r="25" spans="1:25" ht="18" customHeight="1">
      <c r="A25" s="17" t="s">
        <v>36</v>
      </c>
      <c r="B25" s="18">
        <f aca="true" t="shared" si="15" ref="B25:Y25">SUM(B26:B30)</f>
        <v>186768</v>
      </c>
      <c r="C25" s="18">
        <f t="shared" si="15"/>
        <v>176974</v>
      </c>
      <c r="D25" s="18">
        <f t="shared" si="15"/>
        <v>178868</v>
      </c>
      <c r="E25" s="18">
        <f t="shared" si="15"/>
        <v>186152</v>
      </c>
      <c r="F25" s="18">
        <f t="shared" si="15"/>
        <v>196984</v>
      </c>
      <c r="G25" s="18">
        <f t="shared" si="15"/>
        <v>202375</v>
      </c>
      <c r="H25" s="18">
        <f t="shared" si="15"/>
        <v>208519</v>
      </c>
      <c r="I25" s="18">
        <f t="shared" si="15"/>
        <v>213649</v>
      </c>
      <c r="J25" s="18">
        <f t="shared" si="15"/>
        <v>217287</v>
      </c>
      <c r="K25" s="18">
        <f t="shared" si="15"/>
        <v>223619</v>
      </c>
      <c r="L25" s="18">
        <f t="shared" si="15"/>
        <v>228546</v>
      </c>
      <c r="M25" s="18">
        <f t="shared" si="15"/>
        <v>231554</v>
      </c>
      <c r="N25" s="18">
        <f t="shared" si="15"/>
        <v>234201</v>
      </c>
      <c r="O25" s="18">
        <f t="shared" si="15"/>
        <v>240306</v>
      </c>
      <c r="P25" s="18">
        <f t="shared" si="15"/>
        <v>245890</v>
      </c>
      <c r="Q25" s="18">
        <f t="shared" si="15"/>
        <v>250322</v>
      </c>
      <c r="R25" s="18">
        <f t="shared" si="15"/>
        <v>253054</v>
      </c>
      <c r="S25" s="18">
        <f t="shared" si="15"/>
        <v>256279</v>
      </c>
      <c r="T25" s="18">
        <f t="shared" si="15"/>
        <v>253898</v>
      </c>
      <c r="U25" s="18">
        <f t="shared" si="15"/>
        <v>262189</v>
      </c>
      <c r="V25" s="18">
        <f>SUM(V26:V30)</f>
        <v>262755</v>
      </c>
      <c r="W25" s="18">
        <f>SUM(W26:W30)</f>
        <v>264806</v>
      </c>
      <c r="X25" s="18">
        <f>SUM(X26:X30)</f>
        <v>269207</v>
      </c>
      <c r="Y25" s="46">
        <f t="shared" si="15"/>
        <v>276389</v>
      </c>
    </row>
    <row r="26" spans="1:25" ht="18" customHeight="1">
      <c r="A26" s="25" t="s">
        <v>29</v>
      </c>
      <c r="B26" s="26">
        <v>400</v>
      </c>
      <c r="C26" s="26">
        <v>358</v>
      </c>
      <c r="D26" s="26">
        <v>385</v>
      </c>
      <c r="E26" s="26">
        <v>420</v>
      </c>
      <c r="F26" s="26">
        <v>336</v>
      </c>
      <c r="G26" s="26">
        <v>373</v>
      </c>
      <c r="H26" s="26">
        <v>470</v>
      </c>
      <c r="I26" s="26">
        <v>472</v>
      </c>
      <c r="J26" s="26">
        <v>468</v>
      </c>
      <c r="K26" s="26">
        <v>465</v>
      </c>
      <c r="L26" s="26">
        <v>460</v>
      </c>
      <c r="M26" s="26">
        <v>488</v>
      </c>
      <c r="N26" s="26">
        <v>542</v>
      </c>
      <c r="O26" s="26">
        <v>568</v>
      </c>
      <c r="P26" s="26">
        <v>556</v>
      </c>
      <c r="Q26" s="26">
        <v>504</v>
      </c>
      <c r="R26" s="26">
        <v>691</v>
      </c>
      <c r="S26" s="26">
        <v>682</v>
      </c>
      <c r="T26" s="28">
        <v>667</v>
      </c>
      <c r="U26" s="28">
        <v>608</v>
      </c>
      <c r="V26" s="28">
        <v>642</v>
      </c>
      <c r="W26" s="28">
        <v>500</v>
      </c>
      <c r="X26" s="26">
        <v>464</v>
      </c>
      <c r="Y26" s="48">
        <v>462</v>
      </c>
    </row>
    <row r="27" spans="1:25" ht="18" customHeight="1">
      <c r="A27" s="25" t="s">
        <v>30</v>
      </c>
      <c r="B27" s="26">
        <v>68396</v>
      </c>
      <c r="C27" s="26">
        <v>64143</v>
      </c>
      <c r="D27" s="26">
        <v>64351</v>
      </c>
      <c r="E27" s="26">
        <v>66710</v>
      </c>
      <c r="F27" s="26">
        <v>70674</v>
      </c>
      <c r="G27" s="26">
        <v>71725</v>
      </c>
      <c r="H27" s="26">
        <v>72634</v>
      </c>
      <c r="I27" s="26">
        <v>72610</v>
      </c>
      <c r="J27" s="26">
        <v>73357</v>
      </c>
      <c r="K27" s="26">
        <v>73008</v>
      </c>
      <c r="L27" s="26">
        <v>73838</v>
      </c>
      <c r="M27" s="26">
        <v>75152</v>
      </c>
      <c r="N27" s="26">
        <v>74930</v>
      </c>
      <c r="O27" s="26">
        <v>75938</v>
      </c>
      <c r="P27" s="26">
        <v>77143</v>
      </c>
      <c r="Q27" s="26">
        <v>77380</v>
      </c>
      <c r="R27" s="26">
        <v>76316</v>
      </c>
      <c r="S27" s="26">
        <v>76472</v>
      </c>
      <c r="T27" s="28">
        <v>77163</v>
      </c>
      <c r="U27" s="28">
        <v>78124</v>
      </c>
      <c r="V27" s="28">
        <v>76528</v>
      </c>
      <c r="W27" s="28">
        <v>73643</v>
      </c>
      <c r="X27" s="28">
        <v>71981</v>
      </c>
      <c r="Y27" s="29">
        <v>72871</v>
      </c>
    </row>
    <row r="28" spans="1:25" ht="18" customHeight="1">
      <c r="A28" s="25" t="s">
        <v>35</v>
      </c>
      <c r="B28" s="26">
        <v>1725</v>
      </c>
      <c r="C28" s="26">
        <v>1198</v>
      </c>
      <c r="D28" s="26">
        <v>1098</v>
      </c>
      <c r="E28" s="26">
        <v>1227</v>
      </c>
      <c r="F28" s="26">
        <v>1097</v>
      </c>
      <c r="G28" s="26">
        <v>928</v>
      </c>
      <c r="H28" s="26">
        <v>1612</v>
      </c>
      <c r="I28" s="26">
        <v>1156</v>
      </c>
      <c r="J28" s="26">
        <v>226</v>
      </c>
      <c r="K28" s="26">
        <v>756</v>
      </c>
      <c r="L28" s="26">
        <v>884</v>
      </c>
      <c r="M28" s="26">
        <v>362</v>
      </c>
      <c r="N28" s="26">
        <v>97</v>
      </c>
      <c r="O28" s="26">
        <v>3</v>
      </c>
      <c r="P28" s="26">
        <v>5</v>
      </c>
      <c r="Q28" s="26">
        <v>0</v>
      </c>
      <c r="R28" s="26">
        <v>0</v>
      </c>
      <c r="S28" s="26">
        <v>0</v>
      </c>
      <c r="T28" s="28">
        <v>0</v>
      </c>
      <c r="U28" s="28">
        <v>3</v>
      </c>
      <c r="V28" s="28">
        <v>0</v>
      </c>
      <c r="W28" s="28">
        <v>28</v>
      </c>
      <c r="X28" s="28">
        <v>1</v>
      </c>
      <c r="Y28" s="29">
        <v>4</v>
      </c>
    </row>
    <row r="29" spans="1:25" ht="18" customHeight="1">
      <c r="A29" s="25" t="s">
        <v>32</v>
      </c>
      <c r="B29" s="26">
        <v>104910</v>
      </c>
      <c r="C29" s="26">
        <v>100708</v>
      </c>
      <c r="D29" s="26">
        <v>101900</v>
      </c>
      <c r="E29" s="26">
        <v>106239</v>
      </c>
      <c r="F29" s="26">
        <v>112826</v>
      </c>
      <c r="G29" s="26">
        <v>117147</v>
      </c>
      <c r="H29" s="26">
        <v>120929</v>
      </c>
      <c r="I29" s="26">
        <v>126439</v>
      </c>
      <c r="J29" s="26">
        <v>130104</v>
      </c>
      <c r="K29" s="26">
        <v>134761</v>
      </c>
      <c r="L29" s="26">
        <v>138525</v>
      </c>
      <c r="M29" s="26">
        <v>140026</v>
      </c>
      <c r="N29" s="26">
        <v>143495</v>
      </c>
      <c r="O29" s="26">
        <v>147640</v>
      </c>
      <c r="P29" s="26">
        <v>151714</v>
      </c>
      <c r="Q29" s="26">
        <v>155906</v>
      </c>
      <c r="R29" s="26">
        <v>158740</v>
      </c>
      <c r="S29" s="27">
        <v>161240</v>
      </c>
      <c r="T29" s="28">
        <v>157442</v>
      </c>
      <c r="U29" s="28">
        <v>164767</v>
      </c>
      <c r="V29" s="28">
        <v>167013</v>
      </c>
      <c r="W29" s="28">
        <v>172211</v>
      </c>
      <c r="X29" s="28">
        <v>176730</v>
      </c>
      <c r="Y29" s="29">
        <v>183015</v>
      </c>
    </row>
    <row r="30" spans="1:25" ht="18" customHeight="1">
      <c r="A30" s="25" t="s">
        <v>33</v>
      </c>
      <c r="B30" s="26">
        <v>11337</v>
      </c>
      <c r="C30" s="26">
        <v>10567</v>
      </c>
      <c r="D30" s="26">
        <v>11134</v>
      </c>
      <c r="E30" s="26">
        <v>11556</v>
      </c>
      <c r="F30" s="26">
        <v>12051</v>
      </c>
      <c r="G30" s="26">
        <v>12202</v>
      </c>
      <c r="H30" s="26">
        <v>12874</v>
      </c>
      <c r="I30" s="26">
        <v>12972</v>
      </c>
      <c r="J30" s="26">
        <v>13132</v>
      </c>
      <c r="K30" s="26">
        <v>14629</v>
      </c>
      <c r="L30" s="26">
        <v>14839</v>
      </c>
      <c r="M30" s="26">
        <v>15526</v>
      </c>
      <c r="N30" s="26">
        <v>15137</v>
      </c>
      <c r="O30" s="26">
        <v>16157</v>
      </c>
      <c r="P30" s="26">
        <v>16472</v>
      </c>
      <c r="Q30" s="26">
        <v>16532</v>
      </c>
      <c r="R30" s="26">
        <v>17307</v>
      </c>
      <c r="S30" s="27">
        <v>17885</v>
      </c>
      <c r="T30" s="28">
        <v>18626</v>
      </c>
      <c r="U30" s="28">
        <f>8642+5852+4193</f>
        <v>18687</v>
      </c>
      <c r="V30" s="28">
        <v>18572</v>
      </c>
      <c r="W30" s="28">
        <v>18424</v>
      </c>
      <c r="X30" s="28">
        <v>20031</v>
      </c>
      <c r="Y30" s="29">
        <v>20037</v>
      </c>
    </row>
    <row r="31" spans="1:25" ht="12.75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1"/>
      <c r="X31" s="51"/>
      <c r="Y31" s="52"/>
    </row>
    <row r="32" spans="1:25" ht="12" customHeight="1">
      <c r="A32" s="53" t="s">
        <v>37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5"/>
    </row>
    <row r="33" spans="1:25" ht="12.75">
      <c r="A33" s="53" t="s">
        <v>38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7"/>
    </row>
    <row r="34" spans="1:25" ht="12.75">
      <c r="A34" s="57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7"/>
    </row>
    <row r="35" spans="1:25" ht="12.75">
      <c r="A35" s="58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7"/>
    </row>
    <row r="36" spans="1:25" ht="12.7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7"/>
    </row>
    <row r="37" spans="1:8" ht="12" customHeight="1">
      <c r="A37" s="59" t="s">
        <v>39</v>
      </c>
      <c r="B37" s="60"/>
      <c r="C37" s="60"/>
      <c r="D37" s="60"/>
      <c r="E37" s="60"/>
      <c r="F37" s="60"/>
      <c r="G37" s="60"/>
      <c r="H37" s="60"/>
    </row>
    <row r="38" spans="1:25" s="2" customFormat="1" ht="12.75">
      <c r="A38" s="62" t="s">
        <v>40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s="2" customFormat="1" ht="12.75">
      <c r="A39" s="62" t="s">
        <v>41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</row>
    <row r="40" spans="2:25" ht="12.75"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2:25" ht="15">
      <c r="B41" s="65"/>
      <c r="C41" s="65"/>
      <c r="D41" s="65"/>
      <c r="E41" s="65"/>
      <c r="F41" s="65"/>
      <c r="G41" s="65"/>
      <c r="H41" s="65"/>
      <c r="I41" s="66"/>
      <c r="J41" s="66"/>
      <c r="K41" s="66"/>
      <c r="L41" s="66"/>
      <c r="M41" s="66"/>
      <c r="N41" s="66"/>
      <c r="O41" s="66"/>
      <c r="P41" s="66"/>
      <c r="Q41" s="66"/>
      <c r="R41" s="67"/>
      <c r="S41" s="67"/>
      <c r="T41" s="67"/>
      <c r="U41" s="67"/>
      <c r="V41" s="68"/>
      <c r="W41" s="69"/>
      <c r="X41" s="69"/>
      <c r="Y41" s="70"/>
    </row>
    <row r="42" spans="2:25" ht="12.75">
      <c r="B42" s="65"/>
      <c r="C42" s="65"/>
      <c r="D42" s="65"/>
      <c r="E42" s="65"/>
      <c r="F42" s="65"/>
      <c r="G42" s="65"/>
      <c r="H42" s="65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4"/>
    </row>
    <row r="43" spans="2:25" ht="12.75">
      <c r="B43" s="65"/>
      <c r="C43" s="65"/>
      <c r="D43" s="65"/>
      <c r="E43" s="65"/>
      <c r="F43" s="65"/>
      <c r="G43" s="65"/>
      <c r="H43" s="65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4"/>
    </row>
    <row r="44" spans="2:25" ht="12.75">
      <c r="B44" s="65"/>
      <c r="C44" s="65"/>
      <c r="D44" s="65"/>
      <c r="E44" s="65"/>
      <c r="F44" s="65"/>
      <c r="G44" s="65"/>
      <c r="H44" s="65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4"/>
    </row>
    <row r="45" spans="2:25" ht="12.75">
      <c r="B45" s="65"/>
      <c r="C45" s="65"/>
      <c r="D45" s="65"/>
      <c r="E45" s="65"/>
      <c r="F45" s="65"/>
      <c r="G45" s="65"/>
      <c r="H45" s="65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4"/>
    </row>
    <row r="46" spans="2:25" ht="12.75"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4"/>
    </row>
    <row r="47" spans="2:25" ht="12.75">
      <c r="B47" s="66"/>
      <c r="C47" s="66"/>
      <c r="D47" s="66"/>
      <c r="E47" s="66"/>
      <c r="F47" s="66"/>
      <c r="G47" s="66"/>
      <c r="H47" s="66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4"/>
    </row>
    <row r="48" spans="2:25" ht="12.75"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4"/>
    </row>
    <row r="49" spans="2:8" ht="12.75">
      <c r="B49" s="71"/>
      <c r="C49" s="71"/>
      <c r="D49" s="71"/>
      <c r="E49" s="71"/>
      <c r="F49" s="71"/>
      <c r="G49" s="71"/>
      <c r="H49" s="71"/>
    </row>
    <row r="51" spans="2:8" ht="12.75">
      <c r="B51" s="72"/>
      <c r="C51" s="72"/>
      <c r="D51" s="72"/>
      <c r="E51" s="72"/>
      <c r="F51" s="72"/>
      <c r="G51" s="72"/>
      <c r="H51" s="72"/>
    </row>
    <row r="52" spans="2:8" ht="12.75">
      <c r="B52" s="72"/>
      <c r="C52" s="72"/>
      <c r="D52" s="72"/>
      <c r="E52" s="72"/>
      <c r="F52" s="72"/>
      <c r="G52" s="72"/>
      <c r="H52" s="72"/>
    </row>
    <row r="53" spans="2:8" ht="12.75">
      <c r="B53" s="72"/>
      <c r="C53" s="72"/>
      <c r="D53" s="72"/>
      <c r="E53" s="72"/>
      <c r="F53" s="72"/>
      <c r="G53" s="72"/>
      <c r="H53" s="72"/>
    </row>
    <row r="54" spans="2:8" ht="12.75">
      <c r="B54" s="72"/>
      <c r="C54" s="72"/>
      <c r="D54" s="72"/>
      <c r="E54" s="72"/>
      <c r="F54" s="72"/>
      <c r="G54" s="72"/>
      <c r="H54" s="72"/>
    </row>
    <row r="55" spans="2:8" ht="12.75">
      <c r="B55" s="72"/>
      <c r="C55" s="72"/>
      <c r="D55" s="72"/>
      <c r="E55" s="72"/>
      <c r="F55" s="72"/>
      <c r="G55" s="72"/>
      <c r="H55" s="72"/>
    </row>
    <row r="56" spans="2:8" ht="12.75">
      <c r="B56" s="72"/>
      <c r="C56" s="72"/>
      <c r="D56" s="72"/>
      <c r="E56" s="72"/>
      <c r="F56" s="72"/>
      <c r="G56" s="72"/>
      <c r="H56" s="72"/>
    </row>
    <row r="57" spans="2:8" ht="12.75">
      <c r="B57" s="72"/>
      <c r="C57" s="72"/>
      <c r="D57" s="72"/>
      <c r="E57" s="72"/>
      <c r="F57" s="72"/>
      <c r="G57" s="72"/>
      <c r="H57" s="72"/>
    </row>
    <row r="58" spans="2:8" ht="12.75">
      <c r="B58" s="72"/>
      <c r="C58" s="72"/>
      <c r="D58" s="72"/>
      <c r="E58" s="72"/>
      <c r="F58" s="72"/>
      <c r="G58" s="72"/>
      <c r="H58" s="72"/>
    </row>
    <row r="59" spans="2:8" ht="12.75">
      <c r="B59" s="72"/>
      <c r="C59" s="72"/>
      <c r="D59" s="72"/>
      <c r="E59" s="72"/>
      <c r="F59" s="72"/>
      <c r="G59" s="72"/>
      <c r="H59" s="72"/>
    </row>
    <row r="60" spans="2:8" ht="12.75">
      <c r="B60" s="72"/>
      <c r="C60" s="72"/>
      <c r="D60" s="72"/>
      <c r="E60" s="72"/>
      <c r="F60" s="72"/>
      <c r="G60" s="72"/>
      <c r="H60" s="72"/>
    </row>
  </sheetData>
  <sheetProtection/>
  <mergeCells count="5">
    <mergeCell ref="A1:Y1"/>
    <mergeCell ref="A3:Y3"/>
    <mergeCell ref="A4:Y4"/>
    <mergeCell ref="A38:Y38"/>
    <mergeCell ref="A39:Y3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Ana</cp:lastModifiedBy>
  <dcterms:created xsi:type="dcterms:W3CDTF">2023-04-27T16:01:47Z</dcterms:created>
  <dcterms:modified xsi:type="dcterms:W3CDTF">2023-04-27T16:02:15Z</dcterms:modified>
  <cp:category/>
  <cp:version/>
  <cp:contentType/>
  <cp:contentStatus/>
</cp:coreProperties>
</file>